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endy/Desktop/Weaving Calcul:"/>
    </mc:Choice>
  </mc:AlternateContent>
  <xr:revisionPtr revIDLastSave="0" documentId="8_{671806B7-246A-724C-A70B-F8C5F000C180}" xr6:coauthVersionLast="31" xr6:coauthVersionMax="31" xr10:uidLastSave="{00000000-0000-0000-0000-000000000000}"/>
  <bookViews>
    <workbookView xWindow="960" yWindow="440" windowWidth="20080" windowHeight="15320" xr2:uid="{00000000-000D-0000-FFFF-FFFF00000000}"/>
  </bookViews>
  <sheets>
    <sheet name="Sheet1" sheetId="1" r:id="rId1"/>
    <sheet name="Sheet2" sheetId="2" r:id="rId2"/>
    <sheet name="Sheet3" sheetId="3" r:id="rId3"/>
  </sheets>
  <calcPr calcId="162913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21" i="1" l="1"/>
  <c r="H31" i="1"/>
  <c r="H33" i="1" s="1"/>
  <c r="H34" i="1" s="1"/>
  <c r="F21" i="1"/>
  <c r="F31" i="1"/>
  <c r="F34" i="1" s="1"/>
  <c r="F33" i="1"/>
  <c r="D21" i="1"/>
  <c r="D31" i="1"/>
  <c r="D33" i="1" s="1"/>
  <c r="D34" i="1" s="1"/>
  <c r="B21" i="1"/>
  <c r="B23" i="1"/>
  <c r="B31" i="1"/>
  <c r="B33" i="1" s="1"/>
  <c r="B34" i="1" s="1"/>
  <c r="H16" i="1"/>
  <c r="H19" i="1" s="1"/>
  <c r="F16" i="1"/>
  <c r="F19" i="1" s="1"/>
  <c r="D16" i="1"/>
  <c r="D19" i="1" s="1"/>
  <c r="B16" i="1"/>
  <c r="B19" i="1"/>
  <c r="B25" i="1" s="1"/>
  <c r="B26" i="1" l="1"/>
  <c r="D36" i="1"/>
  <c r="D41" i="1"/>
  <c r="D43" i="1" s="1"/>
  <c r="D23" i="1"/>
  <c r="D25" i="1" s="1"/>
  <c r="F23" i="1"/>
  <c r="F25" i="1"/>
  <c r="F36" i="1"/>
  <c r="F41" i="1"/>
  <c r="F43" i="1" s="1"/>
  <c r="H23" i="1"/>
  <c r="H25" i="1"/>
  <c r="B36" i="1"/>
  <c r="B41" i="1"/>
  <c r="B43" i="1" s="1"/>
  <c r="B44" i="1" s="1"/>
  <c r="B46" i="1" s="1"/>
  <c r="H36" i="1"/>
  <c r="H41" i="1"/>
  <c r="H43" i="1" s="1"/>
  <c r="B47" i="1" l="1"/>
  <c r="B58" i="1" s="1"/>
  <c r="B51" i="1"/>
  <c r="D26" i="1"/>
  <c r="D44" i="1"/>
  <c r="D46" i="1" s="1"/>
  <c r="F26" i="1"/>
  <c r="F44" i="1"/>
  <c r="F46" i="1" s="1"/>
  <c r="H44" i="1"/>
  <c r="H46" i="1" s="1"/>
  <c r="H26" i="1"/>
  <c r="B27" i="1"/>
  <c r="B38" i="1"/>
  <c r="H27" i="1" l="1"/>
  <c r="H38" i="1"/>
  <c r="H51" i="1"/>
  <c r="H47" i="1"/>
  <c r="H58" i="1" s="1"/>
  <c r="F51" i="1"/>
  <c r="F47" i="1"/>
  <c r="F58" i="1" s="1"/>
  <c r="F27" i="1"/>
  <c r="F38" i="1"/>
  <c r="D47" i="1"/>
  <c r="D58" i="1" s="1"/>
  <c r="D51" i="1"/>
  <c r="D27" i="1"/>
  <c r="D38" i="1"/>
  <c r="B50" i="1"/>
  <c r="B52" i="1" s="1"/>
  <c r="B54" i="1" s="1"/>
  <c r="B39" i="1"/>
  <c r="B57" i="1" s="1"/>
  <c r="B59" i="1" s="1"/>
  <c r="B61" i="1" s="1"/>
  <c r="F39" i="1" l="1"/>
  <c r="F57" i="1" s="1"/>
  <c r="F59" i="1" s="1"/>
  <c r="F61" i="1" s="1"/>
  <c r="F50" i="1"/>
  <c r="F52" i="1" s="1"/>
  <c r="F54" i="1" s="1"/>
  <c r="D50" i="1"/>
  <c r="D52" i="1" s="1"/>
  <c r="D54" i="1" s="1"/>
  <c r="D39" i="1"/>
  <c r="D57" i="1" s="1"/>
  <c r="D59" i="1" s="1"/>
  <c r="D61" i="1" s="1"/>
  <c r="B63" i="1" s="1"/>
  <c r="H50" i="1"/>
  <c r="H52" i="1" s="1"/>
  <c r="H54" i="1" s="1"/>
  <c r="H39" i="1"/>
  <c r="H57" i="1" s="1"/>
  <c r="H59" i="1" s="1"/>
  <c r="H61" i="1" s="1"/>
</calcChain>
</file>

<file path=xl/sharedStrings.xml><?xml version="1.0" encoding="utf-8"?>
<sst xmlns="http://schemas.openxmlformats.org/spreadsheetml/2006/main" count="538" uniqueCount="149">
  <si>
    <t>Finishing shrinkage rate</t>
    <phoneticPr fontId="1" type="noConversion"/>
  </si>
  <si>
    <t>Width take-up rate</t>
    <phoneticPr fontId="1" type="noConversion"/>
  </si>
  <si>
    <t>Width take-up allowance</t>
    <phoneticPr fontId="1" type="noConversion"/>
  </si>
  <si>
    <t>Finishing shrinkage allowance</t>
    <phoneticPr fontId="1" type="noConversion"/>
  </si>
  <si>
    <t>Hems</t>
  </si>
  <si>
    <t>ON LOOM</t>
  </si>
  <si>
    <t>OFF LOOM</t>
  </si>
  <si>
    <t>FINISHED</t>
  </si>
  <si>
    <t>PIECE NO.</t>
  </si>
  <si>
    <t>TIME RECORD:</t>
  </si>
  <si>
    <t>WARP / SAMPLES DESIGN</t>
  </si>
  <si>
    <t>LOOM SET-UP</t>
  </si>
  <si>
    <t>Designing</t>
  </si>
  <si>
    <t>Calculations</t>
  </si>
  <si>
    <t>Winding Warp</t>
  </si>
  <si>
    <t>Dressing Loom</t>
  </si>
  <si>
    <t>Threading</t>
  </si>
  <si>
    <t>Sleying</t>
  </si>
  <si>
    <t>Tying on</t>
  </si>
  <si>
    <t>Weaving</t>
  </si>
  <si>
    <t>Finishing</t>
  </si>
  <si>
    <t>Clean-up/Misc</t>
  </si>
  <si>
    <t>Records/Administration/Purchasing</t>
  </si>
  <si>
    <t>Gen</t>
  </si>
  <si>
    <t>NOTES:</t>
  </si>
  <si>
    <t>SETT CALCULATIONS for Balanced Weaves</t>
  </si>
  <si>
    <t xml:space="preserve">NOTE:  Unbalanced warp-faced satin is </t>
  </si>
  <si>
    <t>sett equal to the warp diameter per unit</t>
  </si>
  <si>
    <t>Yarn Description</t>
  </si>
  <si>
    <t>30/2 silk</t>
  </si>
  <si>
    <t>Diameters per</t>
  </si>
  <si>
    <t>inch:</t>
  </si>
  <si>
    <t>?</t>
  </si>
  <si>
    <t>balanced</t>
  </si>
  <si>
    <t>Weave type</t>
  </si>
  <si>
    <t>Plain weave</t>
  </si>
  <si>
    <t>4 shaft twill</t>
  </si>
  <si>
    <t>5 shaft satin</t>
  </si>
  <si>
    <t>ends per repeat:</t>
  </si>
  <si>
    <t>intersections per repeat:</t>
  </si>
  <si>
    <t>Sett @ ends per</t>
  </si>
  <si>
    <t>60/2 silk</t>
  </si>
  <si>
    <t>moiré</t>
  </si>
  <si>
    <t>120/2 silk</t>
  </si>
  <si>
    <t>20/2 polycotton</t>
  </si>
  <si>
    <t>8/2 cotton</t>
  </si>
  <si>
    <t>16/2 cotton</t>
  </si>
  <si>
    <t>Total width in reed</t>
    <phoneticPr fontId="1" type="noConversion"/>
  </si>
  <si>
    <t>TOTAL WARP (yards)</t>
    <phoneticPr fontId="1" type="noConversion"/>
  </si>
  <si>
    <t>TOTAL WARP (metres)</t>
    <phoneticPr fontId="1" type="noConversion"/>
  </si>
  <si>
    <t>TOTAL WEFT(yards)</t>
    <phoneticPr fontId="1" type="noConversion"/>
  </si>
  <si>
    <t>TOTAL WEFT (metres)</t>
    <phoneticPr fontId="1" type="noConversion"/>
  </si>
  <si>
    <t>Length of one pick</t>
    <phoneticPr fontId="1" type="noConversion"/>
  </si>
  <si>
    <t>Sampling length</t>
    <phoneticPr fontId="1" type="noConversion"/>
  </si>
  <si>
    <t>Hems (total both ends)</t>
    <phoneticPr fontId="1" type="noConversion"/>
  </si>
  <si>
    <t>Fringe (total both ends)</t>
    <phoneticPr fontId="1" type="noConversion"/>
  </si>
  <si>
    <t>Finishing shrinkage allowance</t>
    <phoneticPr fontId="1" type="noConversion"/>
  </si>
  <si>
    <t>Take-up allowance</t>
    <phoneticPr fontId="1" type="noConversion"/>
  </si>
  <si>
    <t>%</t>
    <phoneticPr fontId="1" type="noConversion"/>
  </si>
  <si>
    <t>%</t>
    <phoneticPr fontId="1" type="noConversion"/>
  </si>
  <si>
    <t>Take-up rate</t>
    <phoneticPr fontId="1" type="noConversion"/>
  </si>
  <si>
    <t>PROJECT:</t>
  </si>
  <si>
    <t>DATE:</t>
  </si>
  <si>
    <t>YARN DESCRIPTION:</t>
  </si>
  <si>
    <t>Yarn Source:</t>
  </si>
  <si>
    <t>CALCULATIONS:</t>
  </si>
  <si>
    <t>in.</t>
  </si>
  <si>
    <t>Unit finished length</t>
  </si>
  <si>
    <t>Unit subtotal</t>
  </si>
  <si>
    <t>No. of units</t>
  </si>
  <si>
    <t>TOTAL FINISHED LENGTH</t>
  </si>
  <si>
    <t>Loom waste</t>
  </si>
  <si>
    <t>Total length (inches)</t>
  </si>
  <si>
    <t>Total length (yards)</t>
  </si>
  <si>
    <t>yd.</t>
  </si>
  <si>
    <t>Total length (metres)</t>
  </si>
  <si>
    <t>m.</t>
  </si>
  <si>
    <t>Finished project width</t>
  </si>
  <si>
    <t>Warp sett (ends per inch)</t>
  </si>
  <si>
    <t>epi</t>
  </si>
  <si>
    <t>Total no. warp ends</t>
  </si>
  <si>
    <t>Beat density (picks per inch)</t>
  </si>
  <si>
    <t>ppi</t>
  </si>
  <si>
    <t>Woven length per inch</t>
  </si>
  <si>
    <t>Total woven length (ex. fringes)</t>
  </si>
  <si>
    <t>Yards per lb.</t>
  </si>
  <si>
    <t>yd/lb</t>
  </si>
  <si>
    <t>TOTAL WARP WEIGHT (lb)</t>
  </si>
  <si>
    <t>lb.</t>
  </si>
  <si>
    <t>TOTAL WEFT WEIGHT (lb)</t>
  </si>
  <si>
    <t>TOTAL WEIGHT (lb)</t>
  </si>
  <si>
    <t>Price per lb.</t>
  </si>
  <si>
    <t>/lb</t>
  </si>
  <si>
    <t>TOTAL COST</t>
  </si>
  <si>
    <t>Metres per kg.</t>
  </si>
  <si>
    <t>m/kg</t>
  </si>
  <si>
    <t>TOTAL WARP WEIGHT (kg)</t>
  </si>
  <si>
    <t>kg.</t>
  </si>
  <si>
    <t>TOTAL WEFT WEIGHT (kg)</t>
  </si>
  <si>
    <t>TOTAL WEIGHT (kg)</t>
  </si>
  <si>
    <t>/kg</t>
  </si>
  <si>
    <t>TOTAL YARNS COST</t>
  </si>
  <si>
    <t>PROJECT NO:</t>
  </si>
  <si>
    <t>DATE WOVEN:</t>
  </si>
  <si>
    <t>WARP YARN(S):</t>
  </si>
  <si>
    <t>Amounts used:</t>
  </si>
  <si>
    <t>No.</t>
  </si>
  <si>
    <t>Fibre</t>
  </si>
  <si>
    <t>Type</t>
  </si>
  <si>
    <t>Colour</t>
  </si>
  <si>
    <t>Diameters/inch</t>
  </si>
  <si>
    <t>Yardage/unit</t>
  </si>
  <si>
    <t>Warp ends</t>
  </si>
  <si>
    <t>Length</t>
  </si>
  <si>
    <t>Weight</t>
  </si>
  <si>
    <t>Unit price</t>
  </si>
  <si>
    <t>Cost</t>
  </si>
  <si>
    <t>Supplier / Brand name</t>
  </si>
  <si>
    <t>a</t>
  </si>
  <si>
    <t>b</t>
  </si>
  <si>
    <t>c</t>
  </si>
  <si>
    <t>WEFT YARN(S)</t>
  </si>
  <si>
    <t>TOTALS</t>
  </si>
  <si>
    <t>WARP LAYOUT:</t>
  </si>
  <si>
    <t>WEAVE DRAFT</t>
  </si>
  <si>
    <t>as attached</t>
  </si>
  <si>
    <t>WARP ENDS/REPEAT (R)</t>
  </si>
  <si>
    <t>REPEATS</t>
  </si>
  <si>
    <t>SELVEDGE WEAVE</t>
  </si>
  <si>
    <t>REED LAYOUT</t>
  </si>
  <si>
    <t>REED</t>
  </si>
  <si>
    <t>TOTAL WARP ENDS</t>
  </si>
  <si>
    <t>SLEYING</t>
  </si>
  <si>
    <t>WIDTH IN REED</t>
  </si>
  <si>
    <t>inches</t>
  </si>
  <si>
    <t>LOOM-WASTE</t>
  </si>
  <si>
    <t>WARP LENGTH</t>
  </si>
  <si>
    <t>WARP WEIGHT</t>
  </si>
  <si>
    <t>SAMPLE NO.</t>
  </si>
  <si>
    <t>WEFT ORDER:</t>
  </si>
  <si>
    <t>PICK LENGTH</t>
  </si>
  <si>
    <t>TREADLING ORDER:</t>
  </si>
  <si>
    <t>WEFT ENDS/REPEAT</t>
  </si>
  <si>
    <t>FILLING INTERSECTIONS (I)</t>
  </si>
  <si>
    <t>HEM WEAVE</t>
  </si>
  <si>
    <t>DIMENSIONS:</t>
  </si>
  <si>
    <t>Width</t>
  </si>
  <si>
    <t>EPI</t>
  </si>
  <si>
    <t>PPI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</si>
</sst>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$&quot;#,##0.00"/>
  </numFmts>
  <fonts count="2" x14ac:knownFonts="1">
    <font>
      <sz val="9"/>
      <name val="Genev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1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zoomScale="150" workbookViewId="0">
      <selection activeCell="H60" sqref="H60"/>
    </sheetView>
  </sheetViews>
  <sheetFormatPr baseColWidth="10" defaultRowHeight="12" x14ac:dyDescent="0.15"/>
  <cols>
    <col min="1" max="1" width="24.6640625" customWidth="1"/>
    <col min="2" max="2" width="10.83203125" style="1"/>
    <col min="3" max="3" width="4.33203125" customWidth="1"/>
    <col min="4" max="4" width="10.83203125" style="1"/>
    <col min="5" max="5" width="4.33203125" customWidth="1"/>
    <col min="6" max="6" width="10.83203125" style="1"/>
    <col min="7" max="7" width="4.33203125" customWidth="1"/>
    <col min="8" max="8" width="10.83203125" style="1"/>
    <col min="9" max="9" width="4.33203125" customWidth="1"/>
  </cols>
  <sheetData>
    <row r="1" spans="1:9" x14ac:dyDescent="0.15">
      <c r="A1" t="s">
        <v>61</v>
      </c>
      <c r="G1" t="s">
        <v>62</v>
      </c>
    </row>
    <row r="4" spans="1:9" x14ac:dyDescent="0.15">
      <c r="A4" t="s">
        <v>63</v>
      </c>
    </row>
    <row r="6" spans="1:9" x14ac:dyDescent="0.15">
      <c r="A6" t="s">
        <v>64</v>
      </c>
    </row>
    <row r="9" spans="1:9" x14ac:dyDescent="0.15">
      <c r="A9" t="s">
        <v>65</v>
      </c>
    </row>
    <row r="11" spans="1:9" x14ac:dyDescent="0.15">
      <c r="A11" t="s">
        <v>53</v>
      </c>
      <c r="C11" t="s">
        <v>66</v>
      </c>
      <c r="E11" t="s">
        <v>66</v>
      </c>
      <c r="G11" t="s">
        <v>66</v>
      </c>
      <c r="I11" t="s">
        <v>66</v>
      </c>
    </row>
    <row r="13" spans="1:9" x14ac:dyDescent="0.15">
      <c r="A13" t="s">
        <v>67</v>
      </c>
      <c r="C13" t="s">
        <v>66</v>
      </c>
      <c r="E13" t="s">
        <v>66</v>
      </c>
      <c r="G13" t="s">
        <v>66</v>
      </c>
      <c r="I13" t="s">
        <v>66</v>
      </c>
    </row>
    <row r="14" spans="1:9" x14ac:dyDescent="0.15">
      <c r="A14" t="s">
        <v>54</v>
      </c>
      <c r="C14" t="s">
        <v>66</v>
      </c>
      <c r="E14" t="s">
        <v>66</v>
      </c>
      <c r="G14" t="s">
        <v>66</v>
      </c>
      <c r="I14" t="s">
        <v>66</v>
      </c>
    </row>
    <row r="15" spans="1:9" x14ac:dyDescent="0.15">
      <c r="A15" t="s">
        <v>55</v>
      </c>
      <c r="C15" t="s">
        <v>66</v>
      </c>
      <c r="E15" t="s">
        <v>66</v>
      </c>
      <c r="G15" t="s">
        <v>66</v>
      </c>
      <c r="I15" t="s">
        <v>66</v>
      </c>
    </row>
    <row r="16" spans="1:9" x14ac:dyDescent="0.15">
      <c r="A16" t="s">
        <v>68</v>
      </c>
      <c r="B16" s="1">
        <f>SUM(B13+B14+B15)</f>
        <v>0</v>
      </c>
      <c r="C16" t="s">
        <v>66</v>
      </c>
      <c r="D16" s="1">
        <f>SUM(D13+D14+D15)</f>
        <v>0</v>
      </c>
      <c r="E16" t="s">
        <v>66</v>
      </c>
      <c r="F16" s="1">
        <f>SUM(F13+F14+F15)</f>
        <v>0</v>
      </c>
      <c r="G16" t="s">
        <v>66</v>
      </c>
      <c r="H16" s="1">
        <f>SUM(H13+H14+H15)</f>
        <v>0</v>
      </c>
      <c r="I16" t="s">
        <v>66</v>
      </c>
    </row>
    <row r="17" spans="1:9" x14ac:dyDescent="0.15">
      <c r="A17" t="s">
        <v>69</v>
      </c>
    </row>
    <row r="19" spans="1:9" x14ac:dyDescent="0.15">
      <c r="A19" t="s">
        <v>70</v>
      </c>
      <c r="B19" s="1">
        <f>(B16*B17)+B11</f>
        <v>0</v>
      </c>
      <c r="C19" t="s">
        <v>66</v>
      </c>
      <c r="D19" s="1">
        <f>(D16*D17)+D11</f>
        <v>0</v>
      </c>
      <c r="E19" t="s">
        <v>66</v>
      </c>
      <c r="F19" s="1">
        <f>(F16*F17)+F11</f>
        <v>0</v>
      </c>
      <c r="G19" t="s">
        <v>66</v>
      </c>
      <c r="H19" s="1">
        <f>(H16*H17)+H11</f>
        <v>0</v>
      </c>
      <c r="I19" t="s">
        <v>66</v>
      </c>
    </row>
    <row r="20" spans="1:9" x14ac:dyDescent="0.15">
      <c r="A20" t="s">
        <v>60</v>
      </c>
      <c r="B20" s="2"/>
      <c r="C20" t="s">
        <v>58</v>
      </c>
      <c r="D20" s="2"/>
      <c r="E20" t="s">
        <v>58</v>
      </c>
      <c r="F20" s="2"/>
      <c r="G20" t="s">
        <v>59</v>
      </c>
      <c r="H20" s="2"/>
      <c r="I20" t="s">
        <v>59</v>
      </c>
    </row>
    <row r="21" spans="1:9" x14ac:dyDescent="0.15">
      <c r="A21" t="s">
        <v>57</v>
      </c>
      <c r="B21" s="1">
        <f>(B11+((B13+B14)*B17))*(B20%)</f>
        <v>0</v>
      </c>
      <c r="C21" t="s">
        <v>66</v>
      </c>
      <c r="D21" s="1">
        <f>(D11+((D13+D14)*D17))*(D20%)</f>
        <v>0</v>
      </c>
      <c r="E21" t="s">
        <v>66</v>
      </c>
      <c r="F21" s="1">
        <f>(F11+((F13+F14)*F17))*(F20%)</f>
        <v>0</v>
      </c>
      <c r="G21" t="s">
        <v>66</v>
      </c>
      <c r="H21" s="1">
        <f>(H11+((H13+H14)*H17))*(H20%)</f>
        <v>0</v>
      </c>
      <c r="I21" t="s">
        <v>66</v>
      </c>
    </row>
    <row r="22" spans="1:9" x14ac:dyDescent="0.15">
      <c r="A22" t="s">
        <v>0</v>
      </c>
      <c r="B22" s="2"/>
      <c r="C22" t="s">
        <v>58</v>
      </c>
      <c r="D22" s="2"/>
      <c r="E22" t="s">
        <v>58</v>
      </c>
      <c r="F22" s="2"/>
      <c r="G22" t="s">
        <v>58</v>
      </c>
      <c r="H22" s="2"/>
      <c r="I22" t="s">
        <v>58</v>
      </c>
    </row>
    <row r="23" spans="1:9" x14ac:dyDescent="0.15">
      <c r="A23" t="s">
        <v>56</v>
      </c>
      <c r="B23" s="1">
        <f>(B19+B21)*(B22%)</f>
        <v>0</v>
      </c>
      <c r="C23" t="s">
        <v>66</v>
      </c>
      <c r="D23" s="1">
        <f>(D19+D21)*(D22%)</f>
        <v>0</v>
      </c>
      <c r="E23" t="s">
        <v>66</v>
      </c>
      <c r="F23" s="1">
        <f>(F19+F21)*(F22%)</f>
        <v>0</v>
      </c>
      <c r="G23" t="s">
        <v>66</v>
      </c>
      <c r="H23" s="1">
        <f>(H19+H21)*(H22%)</f>
        <v>0</v>
      </c>
      <c r="I23" t="s">
        <v>66</v>
      </c>
    </row>
    <row r="24" spans="1:9" x14ac:dyDescent="0.15">
      <c r="A24" t="s">
        <v>71</v>
      </c>
      <c r="B24" s="1">
        <v>36</v>
      </c>
      <c r="C24" t="s">
        <v>66</v>
      </c>
      <c r="D24" s="1">
        <v>36</v>
      </c>
      <c r="E24" t="s">
        <v>66</v>
      </c>
      <c r="F24" s="1">
        <v>36</v>
      </c>
      <c r="G24" t="s">
        <v>66</v>
      </c>
      <c r="H24" s="1">
        <v>36</v>
      </c>
      <c r="I24" t="s">
        <v>66</v>
      </c>
    </row>
    <row r="25" spans="1:9" x14ac:dyDescent="0.15">
      <c r="A25" t="s">
        <v>72</v>
      </c>
      <c r="B25" s="1">
        <f>B19+B21+B23+B24</f>
        <v>36</v>
      </c>
      <c r="C25" t="s">
        <v>66</v>
      </c>
      <c r="D25" s="1">
        <f>D19+D21+D23+D24</f>
        <v>36</v>
      </c>
      <c r="E25" t="s">
        <v>66</v>
      </c>
      <c r="F25" s="1">
        <f>F19+F21+F23+F24</f>
        <v>36</v>
      </c>
      <c r="G25" t="s">
        <v>66</v>
      </c>
      <c r="H25" s="1">
        <f>H19+H21+H23+H24</f>
        <v>36</v>
      </c>
      <c r="I25" t="s">
        <v>66</v>
      </c>
    </row>
    <row r="26" spans="1:9" x14ac:dyDescent="0.15">
      <c r="A26" t="s">
        <v>73</v>
      </c>
      <c r="B26" s="1">
        <f>B25*0.0278</f>
        <v>1.0007999999999999</v>
      </c>
      <c r="C26" t="s">
        <v>74</v>
      </c>
      <c r="D26" s="1">
        <f>D25*0.0278</f>
        <v>1.0007999999999999</v>
      </c>
      <c r="E26" t="s">
        <v>74</v>
      </c>
      <c r="F26" s="1">
        <f>F25*0.0278</f>
        <v>1.0007999999999999</v>
      </c>
      <c r="G26" t="s">
        <v>74</v>
      </c>
      <c r="H26" s="1">
        <f>H25*0.0278</f>
        <v>1.0007999999999999</v>
      </c>
      <c r="I26" t="s">
        <v>74</v>
      </c>
    </row>
    <row r="27" spans="1:9" x14ac:dyDescent="0.15">
      <c r="A27" t="s">
        <v>75</v>
      </c>
      <c r="B27" s="1">
        <f>B26*0.9144</f>
        <v>0.91513151999999987</v>
      </c>
      <c r="C27" t="s">
        <v>76</v>
      </c>
      <c r="D27" s="1">
        <f>D26*0.9144</f>
        <v>0.91513151999999987</v>
      </c>
      <c r="E27" t="s">
        <v>76</v>
      </c>
      <c r="F27" s="1">
        <f>F26*0.9144</f>
        <v>0.91513151999999987</v>
      </c>
      <c r="G27" t="s">
        <v>76</v>
      </c>
      <c r="H27" s="1">
        <f>H26*0.9144</f>
        <v>0.91513151999999987</v>
      </c>
      <c r="I27" t="s">
        <v>76</v>
      </c>
    </row>
    <row r="29" spans="1:9" x14ac:dyDescent="0.15">
      <c r="A29" t="s">
        <v>77</v>
      </c>
      <c r="C29" t="s">
        <v>66</v>
      </c>
      <c r="E29" t="s">
        <v>66</v>
      </c>
      <c r="G29" t="s">
        <v>66</v>
      </c>
      <c r="I29" t="s">
        <v>66</v>
      </c>
    </row>
    <row r="30" spans="1:9" x14ac:dyDescent="0.15">
      <c r="A30" t="s">
        <v>1</v>
      </c>
      <c r="B30" s="2"/>
      <c r="C30" t="s">
        <v>58</v>
      </c>
      <c r="D30" s="2"/>
      <c r="E30" t="s">
        <v>58</v>
      </c>
      <c r="F30" s="2"/>
      <c r="G30" t="s">
        <v>58</v>
      </c>
      <c r="H30" s="2"/>
      <c r="I30" t="s">
        <v>58</v>
      </c>
    </row>
    <row r="31" spans="1:9" x14ac:dyDescent="0.15">
      <c r="A31" t="s">
        <v>2</v>
      </c>
      <c r="B31" s="1">
        <f>B29*(B30%)</f>
        <v>0</v>
      </c>
      <c r="C31" t="s">
        <v>66</v>
      </c>
      <c r="D31" s="1">
        <f>D29*(D30%)</f>
        <v>0</v>
      </c>
      <c r="E31" t="s">
        <v>66</v>
      </c>
      <c r="F31" s="1">
        <f>F29*(F30%)</f>
        <v>0</v>
      </c>
      <c r="G31" t="s">
        <v>66</v>
      </c>
      <c r="H31" s="1">
        <f>H29*(H30%)</f>
        <v>0</v>
      </c>
      <c r="I31" t="s">
        <v>66</v>
      </c>
    </row>
    <row r="32" spans="1:9" s="2" customFormat="1" x14ac:dyDescent="0.15">
      <c r="A32" s="2" t="s">
        <v>0</v>
      </c>
      <c r="C32" s="2" t="s">
        <v>58</v>
      </c>
      <c r="E32" t="s">
        <v>58</v>
      </c>
      <c r="G32" t="s">
        <v>58</v>
      </c>
      <c r="I32" t="s">
        <v>58</v>
      </c>
    </row>
    <row r="33" spans="1:9" x14ac:dyDescent="0.15">
      <c r="A33" t="s">
        <v>3</v>
      </c>
      <c r="B33" s="1">
        <f>(B29+B31)*(B32%)</f>
        <v>0</v>
      </c>
      <c r="C33" t="s">
        <v>66</v>
      </c>
      <c r="D33" s="1">
        <f>(D29+D31)*(D32%)</f>
        <v>0</v>
      </c>
      <c r="E33" t="s">
        <v>66</v>
      </c>
      <c r="F33" s="1">
        <f>(F29+F31)*(F32%)</f>
        <v>0</v>
      </c>
      <c r="G33" t="s">
        <v>66</v>
      </c>
      <c r="H33" s="1">
        <f>(H29+H31)*(H32%)</f>
        <v>0</v>
      </c>
      <c r="I33" t="s">
        <v>66</v>
      </c>
    </row>
    <row r="34" spans="1:9" x14ac:dyDescent="0.15">
      <c r="A34" t="s">
        <v>47</v>
      </c>
      <c r="B34" s="1">
        <f>B29+B31+B33</f>
        <v>0</v>
      </c>
      <c r="C34" t="s">
        <v>66</v>
      </c>
      <c r="D34" s="1">
        <f>D29+D31+D33</f>
        <v>0</v>
      </c>
      <c r="E34" t="s">
        <v>66</v>
      </c>
      <c r="F34" s="1">
        <f>F29+F31+F33</f>
        <v>0</v>
      </c>
      <c r="G34" t="s">
        <v>66</v>
      </c>
      <c r="H34" s="1">
        <f>H29+H31+H33</f>
        <v>0</v>
      </c>
      <c r="I34" t="s">
        <v>66</v>
      </c>
    </row>
    <row r="35" spans="1:9" x14ac:dyDescent="0.15">
      <c r="A35" t="s">
        <v>78</v>
      </c>
      <c r="C35" t="s">
        <v>79</v>
      </c>
      <c r="E35" t="s">
        <v>79</v>
      </c>
      <c r="G35" t="s">
        <v>79</v>
      </c>
      <c r="I35" t="s">
        <v>79</v>
      </c>
    </row>
    <row r="36" spans="1:9" s="2" customFormat="1" x14ac:dyDescent="0.15">
      <c r="A36" s="2" t="s">
        <v>80</v>
      </c>
      <c r="B36" s="2">
        <f>ROUND(B34*B35,0)</f>
        <v>0</v>
      </c>
      <c r="D36" s="2">
        <f>ROUND(D34*D35,0)</f>
        <v>0</v>
      </c>
      <c r="F36" s="2">
        <f>ROUND(F34*F35,0)</f>
        <v>0</v>
      </c>
      <c r="H36" s="2">
        <f>ROUND(H34*H35,0)</f>
        <v>0</v>
      </c>
    </row>
    <row r="38" spans="1:9" x14ac:dyDescent="0.15">
      <c r="A38" t="s">
        <v>48</v>
      </c>
      <c r="B38" s="1">
        <f>B26*B36</f>
        <v>0</v>
      </c>
      <c r="C38" t="s">
        <v>74</v>
      </c>
      <c r="D38" s="1">
        <f>D26*D36</f>
        <v>0</v>
      </c>
      <c r="E38" t="s">
        <v>74</v>
      </c>
      <c r="F38" s="1">
        <f>F26*F36</f>
        <v>0</v>
      </c>
      <c r="G38" t="s">
        <v>74</v>
      </c>
      <c r="H38" s="1">
        <f>H26*H36</f>
        <v>0</v>
      </c>
      <c r="I38" t="s">
        <v>74</v>
      </c>
    </row>
    <row r="39" spans="1:9" x14ac:dyDescent="0.15">
      <c r="A39" t="s">
        <v>49</v>
      </c>
      <c r="B39" s="1">
        <f>B38*0.9144</f>
        <v>0</v>
      </c>
      <c r="C39" t="s">
        <v>76</v>
      </c>
      <c r="D39" s="1">
        <f>D38*0.9144</f>
        <v>0</v>
      </c>
      <c r="E39" t="s">
        <v>76</v>
      </c>
      <c r="F39" s="1">
        <f>F38*0.9144</f>
        <v>0</v>
      </c>
      <c r="G39" t="s">
        <v>76</v>
      </c>
      <c r="H39" s="1">
        <f>H38*0.9144</f>
        <v>0</v>
      </c>
      <c r="I39" t="s">
        <v>76</v>
      </c>
    </row>
    <row r="41" spans="1:9" x14ac:dyDescent="0.15">
      <c r="A41" t="s">
        <v>52</v>
      </c>
      <c r="B41" s="1">
        <f>B34</f>
        <v>0</v>
      </c>
      <c r="C41" t="s">
        <v>66</v>
      </c>
      <c r="D41" s="1">
        <f>D34</f>
        <v>0</v>
      </c>
      <c r="E41" t="s">
        <v>66</v>
      </c>
      <c r="F41" s="1">
        <f>F34</f>
        <v>0</v>
      </c>
      <c r="G41" t="s">
        <v>66</v>
      </c>
      <c r="H41" s="1">
        <f>H34</f>
        <v>0</v>
      </c>
      <c r="I41" t="s">
        <v>66</v>
      </c>
    </row>
    <row r="42" spans="1:9" x14ac:dyDescent="0.15">
      <c r="A42" t="s">
        <v>81</v>
      </c>
      <c r="C42" t="s">
        <v>82</v>
      </c>
      <c r="E42" t="s">
        <v>82</v>
      </c>
      <c r="G42" t="s">
        <v>82</v>
      </c>
      <c r="I42" t="s">
        <v>82</v>
      </c>
    </row>
    <row r="43" spans="1:9" x14ac:dyDescent="0.15">
      <c r="A43" t="s">
        <v>83</v>
      </c>
      <c r="B43" s="1">
        <f>B41*B42</f>
        <v>0</v>
      </c>
      <c r="C43" t="s">
        <v>66</v>
      </c>
      <c r="D43" s="1">
        <f>D41*D42</f>
        <v>0</v>
      </c>
      <c r="E43" t="s">
        <v>66</v>
      </c>
      <c r="F43" s="1">
        <f>F41*F42</f>
        <v>0</v>
      </c>
      <c r="G43" t="s">
        <v>66</v>
      </c>
      <c r="H43" s="1">
        <f>H41*H42</f>
        <v>0</v>
      </c>
      <c r="I43" t="s">
        <v>66</v>
      </c>
    </row>
    <row r="44" spans="1:9" x14ac:dyDescent="0.15">
      <c r="A44" t="s">
        <v>84</v>
      </c>
      <c r="B44" s="1">
        <f>(B25-B24-B15)*B43</f>
        <v>0</v>
      </c>
      <c r="C44" t="s">
        <v>66</v>
      </c>
      <c r="D44" s="1">
        <f>(D25-D24-D15)*D43</f>
        <v>0</v>
      </c>
      <c r="E44" t="s">
        <v>66</v>
      </c>
      <c r="F44" s="1">
        <f>(F25-F24-F15)*F43</f>
        <v>0</v>
      </c>
      <c r="G44" t="s">
        <v>66</v>
      </c>
      <c r="H44" s="1">
        <f>(H25-H24-H15)*H43</f>
        <v>0</v>
      </c>
      <c r="I44" t="s">
        <v>66</v>
      </c>
    </row>
    <row r="46" spans="1:9" x14ac:dyDescent="0.15">
      <c r="A46" t="s">
        <v>50</v>
      </c>
      <c r="B46" s="1">
        <f>B44*0.0278</f>
        <v>0</v>
      </c>
      <c r="C46" t="s">
        <v>74</v>
      </c>
      <c r="D46" s="1">
        <f>D44*0.0278</f>
        <v>0</v>
      </c>
      <c r="E46" t="s">
        <v>74</v>
      </c>
      <c r="F46" s="1">
        <f>F44*0.0278</f>
        <v>0</v>
      </c>
      <c r="G46" t="s">
        <v>74</v>
      </c>
      <c r="H46" s="1">
        <f>H44*0.0278</f>
        <v>0</v>
      </c>
      <c r="I46" t="s">
        <v>74</v>
      </c>
    </row>
    <row r="47" spans="1:9" x14ac:dyDescent="0.15">
      <c r="A47" t="s">
        <v>51</v>
      </c>
      <c r="B47" s="1">
        <f>B46*0.9144</f>
        <v>0</v>
      </c>
      <c r="C47" t="s">
        <v>76</v>
      </c>
      <c r="D47" s="1">
        <f>D46*0.9144</f>
        <v>0</v>
      </c>
      <c r="E47" t="s">
        <v>76</v>
      </c>
      <c r="F47" s="1">
        <f>F46*0.9144</f>
        <v>0</v>
      </c>
      <c r="G47" t="s">
        <v>76</v>
      </c>
      <c r="H47" s="1">
        <f>H46*0.9144</f>
        <v>0</v>
      </c>
      <c r="I47" t="s">
        <v>76</v>
      </c>
    </row>
    <row r="49" spans="1:9" x14ac:dyDescent="0.15">
      <c r="A49" t="s">
        <v>85</v>
      </c>
      <c r="B49" s="1">
        <v>1</v>
      </c>
      <c r="C49" t="s">
        <v>86</v>
      </c>
      <c r="D49" s="1">
        <v>1</v>
      </c>
      <c r="E49" t="s">
        <v>86</v>
      </c>
      <c r="F49" s="1">
        <v>1</v>
      </c>
      <c r="G49" t="s">
        <v>86</v>
      </c>
      <c r="H49" s="1">
        <v>1</v>
      </c>
      <c r="I49" t="s">
        <v>86</v>
      </c>
    </row>
    <row r="50" spans="1:9" x14ac:dyDescent="0.15">
      <c r="A50" t="s">
        <v>87</v>
      </c>
      <c r="B50" s="1">
        <f>B38/B49</f>
        <v>0</v>
      </c>
      <c r="C50" t="s">
        <v>88</v>
      </c>
      <c r="D50" s="1">
        <f>D38/D49</f>
        <v>0</v>
      </c>
      <c r="E50" t="s">
        <v>88</v>
      </c>
      <c r="F50" s="1">
        <f>F38/F49</f>
        <v>0</v>
      </c>
      <c r="G50" t="s">
        <v>88</v>
      </c>
      <c r="H50" s="1">
        <f>H38/H49</f>
        <v>0</v>
      </c>
      <c r="I50" t="s">
        <v>88</v>
      </c>
    </row>
    <row r="51" spans="1:9" x14ac:dyDescent="0.15">
      <c r="A51" t="s">
        <v>89</v>
      </c>
      <c r="B51" s="1">
        <f>B46/B49</f>
        <v>0</v>
      </c>
      <c r="C51" t="s">
        <v>88</v>
      </c>
      <c r="D51" s="1">
        <f>D46/D49</f>
        <v>0</v>
      </c>
      <c r="E51" t="s">
        <v>88</v>
      </c>
      <c r="F51" s="1">
        <f>F46/F49</f>
        <v>0</v>
      </c>
      <c r="G51" t="s">
        <v>88</v>
      </c>
      <c r="H51" s="1">
        <f>H46/H49</f>
        <v>0</v>
      </c>
      <c r="I51" t="s">
        <v>88</v>
      </c>
    </row>
    <row r="52" spans="1:9" x14ac:dyDescent="0.15">
      <c r="A52" t="s">
        <v>90</v>
      </c>
      <c r="B52" s="1">
        <f>B50+B51</f>
        <v>0</v>
      </c>
      <c r="C52" t="s">
        <v>88</v>
      </c>
      <c r="D52" s="1">
        <f>D50+D51</f>
        <v>0</v>
      </c>
      <c r="E52" t="s">
        <v>88</v>
      </c>
      <c r="F52" s="1">
        <f>F50+F51</f>
        <v>0</v>
      </c>
      <c r="G52" t="s">
        <v>88</v>
      </c>
      <c r="H52" s="1">
        <f>H50+H51</f>
        <v>0</v>
      </c>
      <c r="I52" t="s">
        <v>88</v>
      </c>
    </row>
    <row r="53" spans="1:9" x14ac:dyDescent="0.15">
      <c r="A53" t="s">
        <v>91</v>
      </c>
      <c r="B53" s="3"/>
      <c r="C53" t="s">
        <v>92</v>
      </c>
      <c r="D53" s="3"/>
      <c r="E53" t="s">
        <v>92</v>
      </c>
      <c r="F53" s="3"/>
      <c r="G53" t="s">
        <v>92</v>
      </c>
      <c r="H53" s="3"/>
      <c r="I53" t="s">
        <v>92</v>
      </c>
    </row>
    <row r="54" spans="1:9" x14ac:dyDescent="0.15">
      <c r="A54" t="s">
        <v>93</v>
      </c>
      <c r="B54" s="3">
        <f>B52*B53</f>
        <v>0</v>
      </c>
      <c r="D54" s="3">
        <f>D52*D53</f>
        <v>0</v>
      </c>
      <c r="F54" s="3">
        <f>F52*F53</f>
        <v>0</v>
      </c>
      <c r="G54" s="3"/>
      <c r="H54" s="3">
        <f>H52*H53</f>
        <v>0</v>
      </c>
    </row>
    <row r="56" spans="1:9" x14ac:dyDescent="0.15">
      <c r="A56" t="s">
        <v>94</v>
      </c>
      <c r="B56" s="1">
        <v>1</v>
      </c>
      <c r="C56" t="s">
        <v>95</v>
      </c>
      <c r="D56" s="1">
        <v>1</v>
      </c>
      <c r="E56" t="s">
        <v>95</v>
      </c>
      <c r="F56" s="1">
        <v>1</v>
      </c>
      <c r="G56" t="s">
        <v>95</v>
      </c>
      <c r="H56" s="1">
        <v>1</v>
      </c>
      <c r="I56" t="s">
        <v>95</v>
      </c>
    </row>
    <row r="57" spans="1:9" x14ac:dyDescent="0.15">
      <c r="A57" t="s">
        <v>96</v>
      </c>
      <c r="B57" s="1">
        <f>B39/B56</f>
        <v>0</v>
      </c>
      <c r="C57" t="s">
        <v>97</v>
      </c>
      <c r="D57" s="1">
        <f>D39/D56</f>
        <v>0</v>
      </c>
      <c r="E57" t="s">
        <v>97</v>
      </c>
      <c r="F57" s="1">
        <f>F39/F56</f>
        <v>0</v>
      </c>
      <c r="G57" t="s">
        <v>97</v>
      </c>
      <c r="H57" s="1">
        <f>H39/H56</f>
        <v>0</v>
      </c>
      <c r="I57" t="s">
        <v>97</v>
      </c>
    </row>
    <row r="58" spans="1:9" x14ac:dyDescent="0.15">
      <c r="A58" t="s">
        <v>98</v>
      </c>
      <c r="B58" s="1">
        <f>B47/B56</f>
        <v>0</v>
      </c>
      <c r="C58" t="s">
        <v>97</v>
      </c>
      <c r="D58" s="1">
        <f>D47/D56</f>
        <v>0</v>
      </c>
      <c r="E58" t="s">
        <v>97</v>
      </c>
      <c r="F58" s="1">
        <f>F47/F56</f>
        <v>0</v>
      </c>
      <c r="G58" t="s">
        <v>97</v>
      </c>
      <c r="H58" s="1">
        <f>H47/H56</f>
        <v>0</v>
      </c>
      <c r="I58" t="s">
        <v>97</v>
      </c>
    </row>
    <row r="59" spans="1:9" x14ac:dyDescent="0.15">
      <c r="A59" t="s">
        <v>99</v>
      </c>
      <c r="B59" s="1">
        <f>B57+B58</f>
        <v>0</v>
      </c>
      <c r="C59" t="s">
        <v>97</v>
      </c>
      <c r="D59" s="1">
        <f>D57+D58</f>
        <v>0</v>
      </c>
      <c r="E59" t="s">
        <v>97</v>
      </c>
      <c r="F59" s="1">
        <f>F57+F58</f>
        <v>0</v>
      </c>
      <c r="G59" t="s">
        <v>97</v>
      </c>
      <c r="H59" s="1">
        <f>H57+H58</f>
        <v>0</v>
      </c>
      <c r="I59" t="s">
        <v>97</v>
      </c>
    </row>
    <row r="60" spans="1:9" x14ac:dyDescent="0.15">
      <c r="A60" t="s">
        <v>91</v>
      </c>
      <c r="B60" s="3"/>
      <c r="C60" t="s">
        <v>100</v>
      </c>
      <c r="D60" s="3"/>
      <c r="E60" t="s">
        <v>100</v>
      </c>
      <c r="F60" s="3"/>
      <c r="G60" t="s">
        <v>100</v>
      </c>
      <c r="H60" s="3"/>
      <c r="I60" t="s">
        <v>100</v>
      </c>
    </row>
    <row r="61" spans="1:9" x14ac:dyDescent="0.15">
      <c r="A61" t="s">
        <v>93</v>
      </c>
      <c r="B61" s="3">
        <f>B59*B60</f>
        <v>0</v>
      </c>
      <c r="D61" s="3">
        <f>D59*D60</f>
        <v>0</v>
      </c>
      <c r="F61" s="3">
        <f>F59*F60</f>
        <v>0</v>
      </c>
      <c r="H61" s="3">
        <f>H59*H60</f>
        <v>0</v>
      </c>
    </row>
    <row r="63" spans="1:9" x14ac:dyDescent="0.15">
      <c r="A63" t="s">
        <v>101</v>
      </c>
      <c r="B63" s="3">
        <f>SUM(B61:H61)</f>
        <v>0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1"/>
  <sheetViews>
    <sheetView zoomScale="150" workbookViewId="0">
      <selection sqref="A1:L121"/>
    </sheetView>
  </sheetViews>
  <sheetFormatPr baseColWidth="10" defaultRowHeight="12" x14ac:dyDescent="0.15"/>
  <sheetData>
    <row r="1" spans="1:12" x14ac:dyDescent="0.15">
      <c r="A1" t="s">
        <v>102</v>
      </c>
      <c r="K1" t="s">
        <v>103</v>
      </c>
    </row>
    <row r="2" spans="1:12" x14ac:dyDescent="0.15">
      <c r="A2" t="s">
        <v>104</v>
      </c>
      <c r="G2" t="s">
        <v>105</v>
      </c>
    </row>
    <row r="3" spans="1:12" x14ac:dyDescent="0.15">
      <c r="A3" t="s">
        <v>106</v>
      </c>
      <c r="B3" t="s">
        <v>107</v>
      </c>
      <c r="C3" t="s">
        <v>108</v>
      </c>
      <c r="D3" t="s">
        <v>109</v>
      </c>
      <c r="E3" t="s">
        <v>110</v>
      </c>
      <c r="F3" t="s">
        <v>111</v>
      </c>
      <c r="G3" t="s">
        <v>112</v>
      </c>
      <c r="H3" t="s">
        <v>113</v>
      </c>
      <c r="I3" t="s">
        <v>114</v>
      </c>
      <c r="J3" t="s">
        <v>115</v>
      </c>
      <c r="K3" t="s">
        <v>116</v>
      </c>
      <c r="L3" t="s">
        <v>117</v>
      </c>
    </row>
    <row r="4" spans="1:12" x14ac:dyDescent="0.15">
      <c r="A4" t="s">
        <v>118</v>
      </c>
    </row>
    <row r="5" spans="1:12" x14ac:dyDescent="0.15">
      <c r="A5" t="s">
        <v>119</v>
      </c>
    </row>
    <row r="6" spans="1:12" x14ac:dyDescent="0.15">
      <c r="A6" t="s">
        <v>120</v>
      </c>
    </row>
    <row r="11" spans="1:12" x14ac:dyDescent="0.15">
      <c r="A11" t="s">
        <v>121</v>
      </c>
    </row>
    <row r="12" spans="1:12" x14ac:dyDescent="0.15">
      <c r="A12" t="s">
        <v>118</v>
      </c>
    </row>
    <row r="13" spans="1:12" x14ac:dyDescent="0.15">
      <c r="A13" t="s">
        <v>119</v>
      </c>
    </row>
    <row r="19" spans="1:12" x14ac:dyDescent="0.15">
      <c r="F19" t="s">
        <v>122</v>
      </c>
      <c r="G19">
        <v>0</v>
      </c>
    </row>
    <row r="20" spans="1:12" x14ac:dyDescent="0.15">
      <c r="A20" t="s">
        <v>123</v>
      </c>
    </row>
    <row r="21" spans="1:12" x14ac:dyDescent="0.15">
      <c r="A21" t="s">
        <v>124</v>
      </c>
      <c r="C21" t="s">
        <v>125</v>
      </c>
      <c r="E21" t="s">
        <v>126</v>
      </c>
      <c r="I21" t="s">
        <v>127</v>
      </c>
    </row>
    <row r="22" spans="1:12" x14ac:dyDescent="0.15">
      <c r="A22" t="s">
        <v>128</v>
      </c>
    </row>
    <row r="23" spans="1:12" x14ac:dyDescent="0.15">
      <c r="A23" t="s">
        <v>129</v>
      </c>
    </row>
    <row r="24" spans="1:12" x14ac:dyDescent="0.15">
      <c r="B24" t="s">
        <v>130</v>
      </c>
      <c r="H24" t="s">
        <v>131</v>
      </c>
      <c r="J24">
        <v>0</v>
      </c>
    </row>
    <row r="25" spans="1:12" x14ac:dyDescent="0.15">
      <c r="B25" t="s">
        <v>132</v>
      </c>
      <c r="H25" t="s">
        <v>133</v>
      </c>
      <c r="K25" t="s">
        <v>134</v>
      </c>
    </row>
    <row r="26" spans="1:12" x14ac:dyDescent="0.15">
      <c r="A26" t="s">
        <v>135</v>
      </c>
      <c r="D26" t="s">
        <v>136</v>
      </c>
      <c r="F26" t="s">
        <v>137</v>
      </c>
    </row>
    <row r="28" spans="1:12" x14ac:dyDescent="0.15">
      <c r="A28" t="s">
        <v>138</v>
      </c>
      <c r="K28" t="s">
        <v>103</v>
      </c>
    </row>
    <row r="29" spans="1:12" x14ac:dyDescent="0.15">
      <c r="A29" t="s">
        <v>139</v>
      </c>
      <c r="F29" t="s">
        <v>140</v>
      </c>
    </row>
    <row r="30" spans="1:12" x14ac:dyDescent="0.15">
      <c r="A30" t="s">
        <v>141</v>
      </c>
      <c r="C30" t="s">
        <v>125</v>
      </c>
      <c r="E30" t="s">
        <v>142</v>
      </c>
      <c r="I30" t="s">
        <v>127</v>
      </c>
      <c r="L30" t="s">
        <v>143</v>
      </c>
    </row>
    <row r="31" spans="1:12" x14ac:dyDescent="0.15">
      <c r="A31" t="s">
        <v>144</v>
      </c>
    </row>
    <row r="32" spans="1:12" x14ac:dyDescent="0.15">
      <c r="A32" t="s">
        <v>145</v>
      </c>
      <c r="C32" t="s">
        <v>146</v>
      </c>
      <c r="D32" t="s">
        <v>113</v>
      </c>
      <c r="E32" t="s">
        <v>147</v>
      </c>
      <c r="F32" t="s">
        <v>148</v>
      </c>
      <c r="G32" t="s">
        <v>4</v>
      </c>
    </row>
    <row r="33" spans="1:12" x14ac:dyDescent="0.15">
      <c r="B33" t="s">
        <v>5</v>
      </c>
    </row>
    <row r="34" spans="1:12" x14ac:dyDescent="0.15">
      <c r="B34" t="s">
        <v>6</v>
      </c>
    </row>
    <row r="35" spans="1:12" x14ac:dyDescent="0.15">
      <c r="B35" t="s">
        <v>7</v>
      </c>
    </row>
    <row r="37" spans="1:12" x14ac:dyDescent="0.15">
      <c r="A37" t="s">
        <v>138</v>
      </c>
      <c r="K37" t="s">
        <v>103</v>
      </c>
    </row>
    <row r="38" spans="1:12" x14ac:dyDescent="0.15">
      <c r="A38" t="s">
        <v>139</v>
      </c>
      <c r="F38" t="s">
        <v>140</v>
      </c>
    </row>
    <row r="39" spans="1:12" x14ac:dyDescent="0.15">
      <c r="A39" t="s">
        <v>141</v>
      </c>
      <c r="C39" t="s">
        <v>125</v>
      </c>
      <c r="E39" t="s">
        <v>142</v>
      </c>
      <c r="I39" t="s">
        <v>127</v>
      </c>
      <c r="L39" t="s">
        <v>143</v>
      </c>
    </row>
    <row r="40" spans="1:12" x14ac:dyDescent="0.15">
      <c r="A40" t="s">
        <v>144</v>
      </c>
    </row>
    <row r="41" spans="1:12" x14ac:dyDescent="0.15">
      <c r="A41" t="s">
        <v>145</v>
      </c>
      <c r="C41" t="s">
        <v>146</v>
      </c>
      <c r="D41" t="s">
        <v>113</v>
      </c>
      <c r="E41" t="s">
        <v>147</v>
      </c>
      <c r="F41" t="s">
        <v>148</v>
      </c>
      <c r="G41" t="s">
        <v>4</v>
      </c>
    </row>
    <row r="42" spans="1:12" x14ac:dyDescent="0.15">
      <c r="B42" t="s">
        <v>5</v>
      </c>
    </row>
    <row r="43" spans="1:12" x14ac:dyDescent="0.15">
      <c r="B43" t="s">
        <v>6</v>
      </c>
    </row>
    <row r="44" spans="1:12" x14ac:dyDescent="0.15">
      <c r="B44" t="s">
        <v>7</v>
      </c>
    </row>
    <row r="46" spans="1:12" x14ac:dyDescent="0.15">
      <c r="A46" t="s">
        <v>138</v>
      </c>
      <c r="K46" t="s">
        <v>103</v>
      </c>
    </row>
    <row r="47" spans="1:12" x14ac:dyDescent="0.15">
      <c r="A47" t="s">
        <v>139</v>
      </c>
      <c r="F47" t="s">
        <v>140</v>
      </c>
    </row>
    <row r="48" spans="1:12" x14ac:dyDescent="0.15">
      <c r="A48" t="s">
        <v>141</v>
      </c>
      <c r="C48" t="s">
        <v>125</v>
      </c>
      <c r="E48" t="s">
        <v>142</v>
      </c>
      <c r="I48" t="s">
        <v>127</v>
      </c>
      <c r="L48" t="s">
        <v>143</v>
      </c>
    </row>
    <row r="49" spans="1:12" x14ac:dyDescent="0.15">
      <c r="A49" t="s">
        <v>144</v>
      </c>
    </row>
    <row r="50" spans="1:12" x14ac:dyDescent="0.15">
      <c r="A50" t="s">
        <v>145</v>
      </c>
      <c r="C50" t="s">
        <v>146</v>
      </c>
      <c r="D50" t="s">
        <v>113</v>
      </c>
      <c r="E50" t="s">
        <v>147</v>
      </c>
      <c r="F50" t="s">
        <v>148</v>
      </c>
      <c r="G50" t="s">
        <v>4</v>
      </c>
    </row>
    <row r="51" spans="1:12" x14ac:dyDescent="0.15">
      <c r="B51" t="s">
        <v>5</v>
      </c>
    </row>
    <row r="52" spans="1:12" x14ac:dyDescent="0.15">
      <c r="B52" t="s">
        <v>6</v>
      </c>
    </row>
    <row r="53" spans="1:12" x14ac:dyDescent="0.15">
      <c r="B53" t="s">
        <v>7</v>
      </c>
    </row>
    <row r="55" spans="1:12" x14ac:dyDescent="0.15">
      <c r="A55" t="s">
        <v>138</v>
      </c>
      <c r="K55" t="s">
        <v>103</v>
      </c>
    </row>
    <row r="56" spans="1:12" x14ac:dyDescent="0.15">
      <c r="A56" t="s">
        <v>139</v>
      </c>
      <c r="F56" t="s">
        <v>140</v>
      </c>
    </row>
    <row r="57" spans="1:12" x14ac:dyDescent="0.15">
      <c r="A57" t="s">
        <v>141</v>
      </c>
      <c r="C57" t="s">
        <v>125</v>
      </c>
      <c r="E57" t="s">
        <v>142</v>
      </c>
      <c r="I57" t="s">
        <v>127</v>
      </c>
      <c r="L57" t="s">
        <v>143</v>
      </c>
    </row>
    <row r="58" spans="1:12" x14ac:dyDescent="0.15">
      <c r="A58" t="s">
        <v>144</v>
      </c>
    </row>
    <row r="59" spans="1:12" x14ac:dyDescent="0.15">
      <c r="A59" t="s">
        <v>145</v>
      </c>
      <c r="C59" t="s">
        <v>146</v>
      </c>
      <c r="D59" t="s">
        <v>113</v>
      </c>
      <c r="E59" t="s">
        <v>147</v>
      </c>
      <c r="F59" t="s">
        <v>148</v>
      </c>
      <c r="G59" t="s">
        <v>4</v>
      </c>
    </row>
    <row r="60" spans="1:12" x14ac:dyDescent="0.15">
      <c r="B60" t="s">
        <v>5</v>
      </c>
    </row>
    <row r="61" spans="1:12" x14ac:dyDescent="0.15">
      <c r="B61" t="s">
        <v>6</v>
      </c>
    </row>
    <row r="62" spans="1:12" x14ac:dyDescent="0.15">
      <c r="B62" t="s">
        <v>7</v>
      </c>
    </row>
    <row r="63" spans="1:12" x14ac:dyDescent="0.15">
      <c r="A63" t="s">
        <v>8</v>
      </c>
      <c r="K63" t="s">
        <v>103</v>
      </c>
    </row>
    <row r="64" spans="1:12" x14ac:dyDescent="0.15">
      <c r="A64" t="s">
        <v>139</v>
      </c>
      <c r="F64" t="s">
        <v>140</v>
      </c>
    </row>
    <row r="65" spans="1:12" x14ac:dyDescent="0.15">
      <c r="A65" t="s">
        <v>141</v>
      </c>
      <c r="C65" t="s">
        <v>125</v>
      </c>
      <c r="E65" t="s">
        <v>142</v>
      </c>
      <c r="I65" t="s">
        <v>127</v>
      </c>
      <c r="L65" t="s">
        <v>143</v>
      </c>
    </row>
    <row r="66" spans="1:12" x14ac:dyDescent="0.15">
      <c r="A66" t="s">
        <v>144</v>
      </c>
    </row>
    <row r="67" spans="1:12" x14ac:dyDescent="0.15">
      <c r="A67" t="s">
        <v>145</v>
      </c>
      <c r="C67" t="s">
        <v>146</v>
      </c>
      <c r="D67" t="s">
        <v>113</v>
      </c>
      <c r="E67" t="s">
        <v>147</v>
      </c>
      <c r="F67" t="s">
        <v>148</v>
      </c>
      <c r="G67" t="s">
        <v>4</v>
      </c>
    </row>
    <row r="68" spans="1:12" x14ac:dyDescent="0.15">
      <c r="B68" t="s">
        <v>5</v>
      </c>
    </row>
    <row r="69" spans="1:12" x14ac:dyDescent="0.15">
      <c r="B69" t="s">
        <v>6</v>
      </c>
    </row>
    <row r="70" spans="1:12" x14ac:dyDescent="0.15">
      <c r="B70" t="s">
        <v>7</v>
      </c>
    </row>
    <row r="72" spans="1:12" x14ac:dyDescent="0.15">
      <c r="A72" t="s">
        <v>8</v>
      </c>
      <c r="K72" t="s">
        <v>103</v>
      </c>
    </row>
    <row r="73" spans="1:12" x14ac:dyDescent="0.15">
      <c r="A73" t="s">
        <v>139</v>
      </c>
      <c r="F73" t="s">
        <v>140</v>
      </c>
    </row>
    <row r="74" spans="1:12" x14ac:dyDescent="0.15">
      <c r="A74" t="s">
        <v>141</v>
      </c>
      <c r="C74" t="s">
        <v>125</v>
      </c>
      <c r="E74" t="s">
        <v>142</v>
      </c>
      <c r="I74" t="s">
        <v>127</v>
      </c>
      <c r="L74" t="s">
        <v>143</v>
      </c>
    </row>
    <row r="75" spans="1:12" x14ac:dyDescent="0.15">
      <c r="A75" t="s">
        <v>144</v>
      </c>
    </row>
    <row r="76" spans="1:12" x14ac:dyDescent="0.15">
      <c r="A76" t="s">
        <v>145</v>
      </c>
      <c r="C76" t="s">
        <v>146</v>
      </c>
      <c r="D76" t="s">
        <v>113</v>
      </c>
      <c r="E76" t="s">
        <v>147</v>
      </c>
      <c r="F76" t="s">
        <v>148</v>
      </c>
      <c r="G76" t="s">
        <v>4</v>
      </c>
    </row>
    <row r="77" spans="1:12" x14ac:dyDescent="0.15">
      <c r="B77" t="s">
        <v>5</v>
      </c>
    </row>
    <row r="78" spans="1:12" x14ac:dyDescent="0.15">
      <c r="B78" t="s">
        <v>6</v>
      </c>
    </row>
    <row r="79" spans="1:12" x14ac:dyDescent="0.15">
      <c r="B79" t="s">
        <v>7</v>
      </c>
    </row>
    <row r="81" spans="1:12" x14ac:dyDescent="0.15">
      <c r="A81" t="s">
        <v>8</v>
      </c>
      <c r="K81" t="s">
        <v>103</v>
      </c>
    </row>
    <row r="82" spans="1:12" x14ac:dyDescent="0.15">
      <c r="A82" t="s">
        <v>139</v>
      </c>
      <c r="F82" t="s">
        <v>140</v>
      </c>
    </row>
    <row r="83" spans="1:12" x14ac:dyDescent="0.15">
      <c r="A83" t="s">
        <v>141</v>
      </c>
      <c r="C83" t="s">
        <v>125</v>
      </c>
      <c r="E83" t="s">
        <v>142</v>
      </c>
      <c r="I83" t="s">
        <v>127</v>
      </c>
      <c r="L83" t="s">
        <v>143</v>
      </c>
    </row>
    <row r="84" spans="1:12" x14ac:dyDescent="0.15">
      <c r="A84" t="s">
        <v>144</v>
      </c>
    </row>
    <row r="85" spans="1:12" x14ac:dyDescent="0.15">
      <c r="A85" t="s">
        <v>145</v>
      </c>
      <c r="C85" t="s">
        <v>146</v>
      </c>
      <c r="D85" t="s">
        <v>113</v>
      </c>
      <c r="E85" t="s">
        <v>147</v>
      </c>
      <c r="F85" t="s">
        <v>148</v>
      </c>
      <c r="G85" t="s">
        <v>4</v>
      </c>
    </row>
    <row r="86" spans="1:12" x14ac:dyDescent="0.15">
      <c r="B86" t="s">
        <v>5</v>
      </c>
    </row>
    <row r="87" spans="1:12" x14ac:dyDescent="0.15">
      <c r="B87" t="s">
        <v>6</v>
      </c>
    </row>
    <row r="88" spans="1:12" x14ac:dyDescent="0.15">
      <c r="B88" t="s">
        <v>7</v>
      </c>
    </row>
    <row r="90" spans="1:12" x14ac:dyDescent="0.15">
      <c r="A90" t="s">
        <v>8</v>
      </c>
      <c r="K90" t="s">
        <v>103</v>
      </c>
    </row>
    <row r="91" spans="1:12" x14ac:dyDescent="0.15">
      <c r="A91" t="s">
        <v>139</v>
      </c>
      <c r="F91" t="s">
        <v>140</v>
      </c>
    </row>
    <row r="92" spans="1:12" x14ac:dyDescent="0.15">
      <c r="A92" t="s">
        <v>141</v>
      </c>
      <c r="C92" t="s">
        <v>125</v>
      </c>
      <c r="E92" t="s">
        <v>142</v>
      </c>
      <c r="I92" t="s">
        <v>127</v>
      </c>
      <c r="L92" t="s">
        <v>143</v>
      </c>
    </row>
    <row r="93" spans="1:12" x14ac:dyDescent="0.15">
      <c r="A93" t="s">
        <v>144</v>
      </c>
    </row>
    <row r="94" spans="1:12" x14ac:dyDescent="0.15">
      <c r="A94" t="s">
        <v>145</v>
      </c>
      <c r="C94" t="s">
        <v>146</v>
      </c>
      <c r="D94" t="s">
        <v>113</v>
      </c>
      <c r="E94" t="s">
        <v>147</v>
      </c>
      <c r="F94" t="s">
        <v>148</v>
      </c>
      <c r="G94" t="s">
        <v>4</v>
      </c>
    </row>
    <row r="95" spans="1:12" x14ac:dyDescent="0.15">
      <c r="B95" t="s">
        <v>5</v>
      </c>
    </row>
    <row r="96" spans="1:12" x14ac:dyDescent="0.15">
      <c r="B96" t="s">
        <v>6</v>
      </c>
    </row>
    <row r="97" spans="1:12" x14ac:dyDescent="0.15">
      <c r="B97" t="s">
        <v>7</v>
      </c>
    </row>
    <row r="99" spans="1:12" x14ac:dyDescent="0.15">
      <c r="A99" t="s">
        <v>8</v>
      </c>
      <c r="K99" t="s">
        <v>103</v>
      </c>
    </row>
    <row r="100" spans="1:12" x14ac:dyDescent="0.15">
      <c r="A100" t="s">
        <v>139</v>
      </c>
      <c r="F100" t="s">
        <v>140</v>
      </c>
    </row>
    <row r="101" spans="1:12" x14ac:dyDescent="0.15">
      <c r="A101" t="s">
        <v>141</v>
      </c>
      <c r="C101" t="s">
        <v>125</v>
      </c>
      <c r="E101" t="s">
        <v>142</v>
      </c>
      <c r="I101" t="s">
        <v>127</v>
      </c>
      <c r="L101" t="s">
        <v>143</v>
      </c>
    </row>
    <row r="102" spans="1:12" x14ac:dyDescent="0.15">
      <c r="A102" t="s">
        <v>144</v>
      </c>
    </row>
    <row r="103" spans="1:12" x14ac:dyDescent="0.15">
      <c r="A103" t="s">
        <v>145</v>
      </c>
      <c r="C103" t="s">
        <v>146</v>
      </c>
      <c r="D103" t="s">
        <v>113</v>
      </c>
      <c r="E103" t="s">
        <v>147</v>
      </c>
      <c r="F103" t="s">
        <v>148</v>
      </c>
      <c r="G103" t="s">
        <v>4</v>
      </c>
    </row>
    <row r="104" spans="1:12" x14ac:dyDescent="0.15">
      <c r="B104" t="s">
        <v>5</v>
      </c>
    </row>
    <row r="105" spans="1:12" x14ac:dyDescent="0.15">
      <c r="B105" t="s">
        <v>6</v>
      </c>
    </row>
    <row r="106" spans="1:12" x14ac:dyDescent="0.15">
      <c r="B106" t="s">
        <v>7</v>
      </c>
    </row>
    <row r="108" spans="1:12" x14ac:dyDescent="0.15">
      <c r="A108" t="s">
        <v>9</v>
      </c>
    </row>
    <row r="109" spans="1:12" x14ac:dyDescent="0.15">
      <c r="B109" t="s">
        <v>10</v>
      </c>
      <c r="D109" t="s">
        <v>11</v>
      </c>
    </row>
    <row r="110" spans="1:12" x14ac:dyDescent="0.15">
      <c r="A110" t="s">
        <v>106</v>
      </c>
      <c r="B110" t="s">
        <v>12</v>
      </c>
      <c r="C110" t="s">
        <v>13</v>
      </c>
      <c r="D110" t="s">
        <v>14</v>
      </c>
      <c r="E110" t="s">
        <v>15</v>
      </c>
      <c r="F110" t="s">
        <v>16</v>
      </c>
      <c r="G110" t="s">
        <v>17</v>
      </c>
      <c r="H110" t="s">
        <v>18</v>
      </c>
      <c r="I110" t="s">
        <v>19</v>
      </c>
      <c r="J110" t="s">
        <v>20</v>
      </c>
      <c r="K110" t="s">
        <v>21</v>
      </c>
      <c r="L110" t="s">
        <v>22</v>
      </c>
    </row>
    <row r="111" spans="1:12" x14ac:dyDescent="0.15">
      <c r="A111" t="s">
        <v>23</v>
      </c>
    </row>
    <row r="121" spans="1:1" x14ac:dyDescent="0.15">
      <c r="A121" t="s">
        <v>24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5"/>
  <sheetViews>
    <sheetView zoomScale="150" workbookViewId="0">
      <selection activeCell="C17" sqref="C17"/>
    </sheetView>
  </sheetViews>
  <sheetFormatPr baseColWidth="10" defaultRowHeight="12" x14ac:dyDescent="0.15"/>
  <sheetData>
    <row r="1" spans="1:6" x14ac:dyDescent="0.15">
      <c r="A1" t="s">
        <v>25</v>
      </c>
      <c r="F1" t="s">
        <v>26</v>
      </c>
    </row>
    <row r="2" spans="1:6" x14ac:dyDescent="0.15">
      <c r="F2" t="s">
        <v>27</v>
      </c>
    </row>
    <row r="3" spans="1:6" x14ac:dyDescent="0.15">
      <c r="A3" t="s">
        <v>28</v>
      </c>
      <c r="C3" t="s">
        <v>29</v>
      </c>
    </row>
    <row r="4" spans="1:6" x14ac:dyDescent="0.15">
      <c r="A4" t="s">
        <v>30</v>
      </c>
      <c r="B4" t="s">
        <v>31</v>
      </c>
      <c r="C4">
        <v>70</v>
      </c>
      <c r="D4" t="s">
        <v>32</v>
      </c>
    </row>
    <row r="5" spans="1:6" x14ac:dyDescent="0.15">
      <c r="E5" t="s">
        <v>33</v>
      </c>
    </row>
    <row r="6" spans="1:6" x14ac:dyDescent="0.15">
      <c r="A6" t="s">
        <v>34</v>
      </c>
      <c r="C6" t="s">
        <v>35</v>
      </c>
      <c r="D6" t="s">
        <v>36</v>
      </c>
      <c r="E6" t="s">
        <v>37</v>
      </c>
    </row>
    <row r="7" spans="1:6" x14ac:dyDescent="0.15">
      <c r="A7" t="s">
        <v>38</v>
      </c>
      <c r="C7">
        <v>2</v>
      </c>
      <c r="D7">
        <v>4</v>
      </c>
      <c r="E7">
        <v>5</v>
      </c>
    </row>
    <row r="8" spans="1:6" x14ac:dyDescent="0.15">
      <c r="A8" t="s">
        <v>39</v>
      </c>
      <c r="C8">
        <v>2</v>
      </c>
      <c r="D8">
        <v>2</v>
      </c>
      <c r="E8">
        <v>2</v>
      </c>
    </row>
    <row r="9" spans="1:6" x14ac:dyDescent="0.15">
      <c r="A9" t="s">
        <v>40</v>
      </c>
      <c r="B9" t="s">
        <v>31</v>
      </c>
      <c r="C9">
        <v>35</v>
      </c>
      <c r="D9">
        <v>46.666666667000001</v>
      </c>
      <c r="E9">
        <v>50</v>
      </c>
    </row>
    <row r="11" spans="1:6" x14ac:dyDescent="0.15">
      <c r="A11" t="s">
        <v>28</v>
      </c>
      <c r="C11" t="s">
        <v>41</v>
      </c>
    </row>
    <row r="12" spans="1:6" x14ac:dyDescent="0.15">
      <c r="A12" t="s">
        <v>30</v>
      </c>
      <c r="B12" t="s">
        <v>31</v>
      </c>
      <c r="C12">
        <v>77</v>
      </c>
    </row>
    <row r="13" spans="1:6" x14ac:dyDescent="0.15">
      <c r="E13" t="s">
        <v>33</v>
      </c>
    </row>
    <row r="14" spans="1:6" x14ac:dyDescent="0.15">
      <c r="A14" t="s">
        <v>34</v>
      </c>
      <c r="C14" t="s">
        <v>35</v>
      </c>
      <c r="D14" t="s">
        <v>36</v>
      </c>
      <c r="E14" t="s">
        <v>37</v>
      </c>
      <c r="F14" t="s">
        <v>42</v>
      </c>
    </row>
    <row r="15" spans="1:6" x14ac:dyDescent="0.15">
      <c r="A15" t="s">
        <v>38</v>
      </c>
      <c r="C15">
        <v>2</v>
      </c>
      <c r="D15">
        <v>4</v>
      </c>
      <c r="E15">
        <v>5</v>
      </c>
      <c r="F15">
        <v>144</v>
      </c>
    </row>
    <row r="16" spans="1:6" x14ac:dyDescent="0.15">
      <c r="A16" t="s">
        <v>39</v>
      </c>
      <c r="C16">
        <v>2</v>
      </c>
      <c r="D16">
        <v>2</v>
      </c>
      <c r="E16">
        <v>2</v>
      </c>
      <c r="F16">
        <v>71</v>
      </c>
    </row>
    <row r="17" spans="1:6" x14ac:dyDescent="0.15">
      <c r="A17" t="s">
        <v>40</v>
      </c>
      <c r="B17" t="s">
        <v>31</v>
      </c>
      <c r="C17">
        <v>38.5</v>
      </c>
      <c r="D17">
        <v>51.333333332999999</v>
      </c>
      <c r="E17">
        <v>55</v>
      </c>
      <c r="F17">
        <v>51.572093023000001</v>
      </c>
    </row>
    <row r="19" spans="1:6" x14ac:dyDescent="0.15">
      <c r="A19" t="s">
        <v>28</v>
      </c>
      <c r="C19" t="s">
        <v>43</v>
      </c>
    </row>
    <row r="20" spans="1:6" x14ac:dyDescent="0.15">
      <c r="A20" t="s">
        <v>30</v>
      </c>
      <c r="B20" t="s">
        <v>31</v>
      </c>
      <c r="C20">
        <v>106</v>
      </c>
    </row>
    <row r="21" spans="1:6" x14ac:dyDescent="0.15">
      <c r="E21" t="s">
        <v>33</v>
      </c>
    </row>
    <row r="22" spans="1:6" x14ac:dyDescent="0.15">
      <c r="A22" t="s">
        <v>34</v>
      </c>
      <c r="C22" t="s">
        <v>35</v>
      </c>
      <c r="D22" t="s">
        <v>36</v>
      </c>
      <c r="E22" t="s">
        <v>37</v>
      </c>
    </row>
    <row r="23" spans="1:6" x14ac:dyDescent="0.15">
      <c r="A23" t="s">
        <v>38</v>
      </c>
      <c r="C23">
        <v>2</v>
      </c>
      <c r="D23">
        <v>4</v>
      </c>
      <c r="E23">
        <v>5</v>
      </c>
    </row>
    <row r="24" spans="1:6" x14ac:dyDescent="0.15">
      <c r="A24" t="s">
        <v>39</v>
      </c>
      <c r="C24">
        <v>2</v>
      </c>
      <c r="D24">
        <v>2</v>
      </c>
      <c r="E24">
        <v>2</v>
      </c>
    </row>
    <row r="25" spans="1:6" x14ac:dyDescent="0.15">
      <c r="A25" t="s">
        <v>40</v>
      </c>
      <c r="B25" t="s">
        <v>31</v>
      </c>
      <c r="C25">
        <v>53</v>
      </c>
      <c r="D25">
        <v>70.666666667000001</v>
      </c>
      <c r="E25">
        <v>75.714285713999999</v>
      </c>
    </row>
    <row r="27" spans="1:6" x14ac:dyDescent="0.15">
      <c r="A27" t="s">
        <v>28</v>
      </c>
      <c r="C27" t="s">
        <v>44</v>
      </c>
    </row>
    <row r="28" spans="1:6" x14ac:dyDescent="0.15">
      <c r="A28" t="s">
        <v>30</v>
      </c>
      <c r="B28" t="s">
        <v>31</v>
      </c>
      <c r="C28">
        <v>64</v>
      </c>
    </row>
    <row r="29" spans="1:6" x14ac:dyDescent="0.15">
      <c r="E29" t="s">
        <v>33</v>
      </c>
    </row>
    <row r="30" spans="1:6" x14ac:dyDescent="0.15">
      <c r="A30" t="s">
        <v>34</v>
      </c>
      <c r="C30" t="s">
        <v>35</v>
      </c>
      <c r="D30" t="s">
        <v>36</v>
      </c>
      <c r="E30" t="s">
        <v>37</v>
      </c>
    </row>
    <row r="31" spans="1:6" x14ac:dyDescent="0.15">
      <c r="A31" t="s">
        <v>38</v>
      </c>
      <c r="C31">
        <v>2</v>
      </c>
      <c r="D31">
        <v>4</v>
      </c>
      <c r="E31">
        <v>5</v>
      </c>
    </row>
    <row r="32" spans="1:6" x14ac:dyDescent="0.15">
      <c r="A32" t="s">
        <v>39</v>
      </c>
      <c r="C32">
        <v>2</v>
      </c>
      <c r="D32">
        <v>2</v>
      </c>
      <c r="E32">
        <v>2</v>
      </c>
    </row>
    <row r="33" spans="1:5" x14ac:dyDescent="0.15">
      <c r="A33" t="s">
        <v>40</v>
      </c>
      <c r="B33" t="s">
        <v>31</v>
      </c>
      <c r="C33">
        <v>32</v>
      </c>
      <c r="D33">
        <v>42.666666667000001</v>
      </c>
      <c r="E33">
        <v>45.714285713999999</v>
      </c>
    </row>
    <row r="35" spans="1:5" x14ac:dyDescent="0.15">
      <c r="A35" t="s">
        <v>28</v>
      </c>
      <c r="C35" t="s">
        <v>45</v>
      </c>
    </row>
    <row r="36" spans="1:5" x14ac:dyDescent="0.15">
      <c r="A36" t="s">
        <v>30</v>
      </c>
      <c r="B36" t="s">
        <v>31</v>
      </c>
      <c r="C36">
        <v>48</v>
      </c>
    </row>
    <row r="37" spans="1:5" x14ac:dyDescent="0.15">
      <c r="E37" t="s">
        <v>33</v>
      </c>
    </row>
    <row r="38" spans="1:5" x14ac:dyDescent="0.15">
      <c r="A38" t="s">
        <v>34</v>
      </c>
      <c r="C38" t="s">
        <v>35</v>
      </c>
      <c r="D38" t="s">
        <v>36</v>
      </c>
      <c r="E38" t="s">
        <v>37</v>
      </c>
    </row>
    <row r="39" spans="1:5" x14ac:dyDescent="0.15">
      <c r="A39" t="s">
        <v>38</v>
      </c>
      <c r="C39">
        <v>2</v>
      </c>
      <c r="D39">
        <v>4</v>
      </c>
      <c r="E39">
        <v>5</v>
      </c>
    </row>
    <row r="40" spans="1:5" x14ac:dyDescent="0.15">
      <c r="A40" t="s">
        <v>39</v>
      </c>
      <c r="C40">
        <v>2</v>
      </c>
      <c r="D40">
        <v>2</v>
      </c>
      <c r="E40">
        <v>2</v>
      </c>
    </row>
    <row r="41" spans="1:5" x14ac:dyDescent="0.15">
      <c r="A41" t="s">
        <v>40</v>
      </c>
      <c r="B41" t="s">
        <v>31</v>
      </c>
      <c r="C41">
        <v>24</v>
      </c>
      <c r="D41">
        <v>32</v>
      </c>
      <c r="E41">
        <v>34.285714286000001</v>
      </c>
    </row>
    <row r="43" spans="1:5" x14ac:dyDescent="0.15">
      <c r="A43" t="s">
        <v>28</v>
      </c>
      <c r="C43" t="s">
        <v>46</v>
      </c>
    </row>
    <row r="44" spans="1:5" x14ac:dyDescent="0.15">
      <c r="A44" t="s">
        <v>30</v>
      </c>
      <c r="B44" t="s">
        <v>31</v>
      </c>
      <c r="C44">
        <v>60</v>
      </c>
    </row>
    <row r="45" spans="1:5" x14ac:dyDescent="0.15">
      <c r="E45" t="s">
        <v>33</v>
      </c>
    </row>
    <row r="46" spans="1:5" x14ac:dyDescent="0.15">
      <c r="A46" t="s">
        <v>34</v>
      </c>
      <c r="C46" t="s">
        <v>35</v>
      </c>
      <c r="D46" t="s">
        <v>36</v>
      </c>
      <c r="E46" t="s">
        <v>37</v>
      </c>
    </row>
    <row r="47" spans="1:5" x14ac:dyDescent="0.15">
      <c r="A47" t="s">
        <v>38</v>
      </c>
      <c r="C47">
        <v>2</v>
      </c>
      <c r="D47">
        <v>4</v>
      </c>
      <c r="E47">
        <v>5</v>
      </c>
    </row>
    <row r="48" spans="1:5" x14ac:dyDescent="0.15">
      <c r="A48" t="s">
        <v>39</v>
      </c>
      <c r="C48">
        <v>2</v>
      </c>
      <c r="D48">
        <v>2</v>
      </c>
      <c r="E48">
        <v>2</v>
      </c>
    </row>
    <row r="49" spans="1:5" x14ac:dyDescent="0.15">
      <c r="A49" t="s">
        <v>40</v>
      </c>
      <c r="B49" t="s">
        <v>31</v>
      </c>
      <c r="C49">
        <v>30</v>
      </c>
      <c r="D49">
        <v>40</v>
      </c>
      <c r="E49">
        <v>42.857142856999999</v>
      </c>
    </row>
    <row r="51" spans="1:5" x14ac:dyDescent="0.15">
      <c r="A51" t="s">
        <v>28</v>
      </c>
    </row>
    <row r="52" spans="1:5" x14ac:dyDescent="0.15">
      <c r="A52" t="s">
        <v>30</v>
      </c>
      <c r="B52" t="s">
        <v>31</v>
      </c>
    </row>
    <row r="53" spans="1:5" x14ac:dyDescent="0.15">
      <c r="E53" t="s">
        <v>33</v>
      </c>
    </row>
    <row r="54" spans="1:5" x14ac:dyDescent="0.15">
      <c r="A54" t="s">
        <v>34</v>
      </c>
      <c r="C54" t="s">
        <v>35</v>
      </c>
      <c r="D54" t="s">
        <v>36</v>
      </c>
      <c r="E54" t="s">
        <v>37</v>
      </c>
    </row>
    <row r="55" spans="1:5" x14ac:dyDescent="0.15">
      <c r="A55" t="s">
        <v>38</v>
      </c>
      <c r="C55">
        <v>2</v>
      </c>
      <c r="D55">
        <v>4</v>
      </c>
      <c r="E55">
        <v>5</v>
      </c>
    </row>
    <row r="56" spans="1:5" x14ac:dyDescent="0.15">
      <c r="A56" t="s">
        <v>39</v>
      </c>
      <c r="C56">
        <v>2</v>
      </c>
      <c r="D56">
        <v>2</v>
      </c>
      <c r="E56">
        <v>2</v>
      </c>
    </row>
    <row r="57" spans="1:5" x14ac:dyDescent="0.15">
      <c r="A57" t="s">
        <v>40</v>
      </c>
      <c r="B57" t="s">
        <v>31</v>
      </c>
      <c r="C57">
        <v>0</v>
      </c>
      <c r="D57">
        <v>0</v>
      </c>
      <c r="E57">
        <v>0</v>
      </c>
    </row>
    <row r="59" spans="1:5" x14ac:dyDescent="0.15">
      <c r="A59" t="s">
        <v>28</v>
      </c>
    </row>
    <row r="60" spans="1:5" x14ac:dyDescent="0.15">
      <c r="A60" t="s">
        <v>30</v>
      </c>
      <c r="B60" t="s">
        <v>31</v>
      </c>
    </row>
    <row r="61" spans="1:5" x14ac:dyDescent="0.15">
      <c r="E61" t="s">
        <v>33</v>
      </c>
    </row>
    <row r="62" spans="1:5" x14ac:dyDescent="0.15">
      <c r="A62" t="s">
        <v>34</v>
      </c>
      <c r="C62" t="s">
        <v>35</v>
      </c>
      <c r="D62" t="s">
        <v>36</v>
      </c>
      <c r="E62" t="s">
        <v>37</v>
      </c>
    </row>
    <row r="63" spans="1:5" x14ac:dyDescent="0.15">
      <c r="A63" t="s">
        <v>38</v>
      </c>
      <c r="C63">
        <v>2</v>
      </c>
      <c r="D63">
        <v>4</v>
      </c>
      <c r="E63">
        <v>5</v>
      </c>
    </row>
    <row r="64" spans="1:5" x14ac:dyDescent="0.15">
      <c r="A64" t="s">
        <v>39</v>
      </c>
      <c r="C64">
        <v>2</v>
      </c>
      <c r="D64">
        <v>2</v>
      </c>
      <c r="E64">
        <v>2</v>
      </c>
    </row>
    <row r="65" spans="1:5" x14ac:dyDescent="0.15">
      <c r="A65" t="s">
        <v>40</v>
      </c>
      <c r="B65" t="s">
        <v>31</v>
      </c>
      <c r="C65">
        <v>0</v>
      </c>
      <c r="D65">
        <v>0</v>
      </c>
      <c r="E65">
        <v>0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Studio Kirameki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Landry</dc:creator>
  <cp:lastModifiedBy>Microsoft Office User</cp:lastModifiedBy>
  <dcterms:created xsi:type="dcterms:W3CDTF">2013-07-22T19:25:35Z</dcterms:created>
  <dcterms:modified xsi:type="dcterms:W3CDTF">2019-01-01T20:23:04Z</dcterms:modified>
</cp:coreProperties>
</file>